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. Accounting &amp; Reporting Services\2. Documentation\C. IU Accounting Standards Book\Forms &amp; Templates\Updates 9.29.2020\Template\"/>
    </mc:Choice>
  </mc:AlternateContent>
  <bookViews>
    <workbookView xWindow="480" yWindow="80" windowWidth="18200" windowHeight="11820"/>
  </bookViews>
  <sheets>
    <sheet name="Example" sheetId="1" r:id="rId1"/>
  </sheets>
  <calcPr calcId="162913"/>
</workbook>
</file>

<file path=xl/calcChain.xml><?xml version="1.0" encoding="utf-8"?>
<calcChain xmlns="http://schemas.openxmlformats.org/spreadsheetml/2006/main">
  <c r="E7" i="1" l="1"/>
  <c r="D8" i="1"/>
  <c r="E8" i="1" s="1"/>
  <c r="D7" i="1"/>
  <c r="D21" i="1" l="1"/>
  <c r="E21" i="1" s="1"/>
  <c r="D20" i="1"/>
  <c r="E20" i="1" s="1"/>
  <c r="D19" i="1"/>
  <c r="E19" i="1" s="1"/>
  <c r="E22" i="1" s="1"/>
  <c r="G22" i="1" s="1"/>
  <c r="D16" i="1"/>
  <c r="E16" i="1" s="1"/>
  <c r="D15" i="1"/>
  <c r="E15" i="1" s="1"/>
  <c r="D14" i="1"/>
  <c r="E14" i="1" s="1"/>
  <c r="D5" i="1"/>
  <c r="E5" i="1" s="1"/>
  <c r="D4" i="1"/>
  <c r="E4" i="1" s="1"/>
  <c r="D6" i="1"/>
  <c r="E6" i="1" s="1"/>
  <c r="E17" i="1" l="1"/>
  <c r="G17" i="1" s="1"/>
  <c r="D17" i="1"/>
  <c r="D22" i="1"/>
  <c r="F28" i="1"/>
  <c r="C22" i="1"/>
  <c r="C17" i="1"/>
  <c r="C27" i="1"/>
  <c r="C26" i="1"/>
  <c r="D26" i="1" s="1"/>
  <c r="E26" i="1" s="1"/>
  <c r="C25" i="1"/>
  <c r="D25" i="1" s="1"/>
  <c r="E25" i="1" s="1"/>
  <c r="C24" i="1"/>
  <c r="D24" i="1" s="1"/>
  <c r="C28" i="1" l="1"/>
  <c r="D27" i="1"/>
  <c r="E27" i="1" s="1"/>
  <c r="E24" i="1"/>
  <c r="C9" i="1"/>
  <c r="D28" i="1" l="1"/>
  <c r="E28" i="1"/>
  <c r="G28" i="1" s="1"/>
  <c r="D9" i="1"/>
  <c r="E9" i="1"/>
  <c r="G9" i="1" s="1"/>
</calcChain>
</file>

<file path=xl/sharedStrings.xml><?xml version="1.0" encoding="utf-8"?>
<sst xmlns="http://schemas.openxmlformats.org/spreadsheetml/2006/main" count="50" uniqueCount="35">
  <si>
    <t>Classification</t>
  </si>
  <si>
    <t>Name</t>
  </si>
  <si>
    <t>Director</t>
  </si>
  <si>
    <t>Jane Doe</t>
  </si>
  <si>
    <t>Manager</t>
  </si>
  <si>
    <t>John Smith</t>
  </si>
  <si>
    <t xml:space="preserve">Manager </t>
  </si>
  <si>
    <t>Steve North</t>
  </si>
  <si>
    <t>Susie Jones</t>
  </si>
  <si>
    <t>Biweekly Staff</t>
  </si>
  <si>
    <t>Andrew West</t>
  </si>
  <si>
    <t xml:space="preserve">Biweekly Staff </t>
  </si>
  <si>
    <t>Melissa East</t>
  </si>
  <si>
    <t>Temporary Hourly</t>
  </si>
  <si>
    <t>Megan Best</t>
  </si>
  <si>
    <t>Sam Johnson</t>
  </si>
  <si>
    <t>MaryKate Apple</t>
  </si>
  <si>
    <t>Dillion Ryan</t>
  </si>
  <si>
    <t>Compensation Amount</t>
  </si>
  <si>
    <t>Total Allowable Costs</t>
  </si>
  <si>
    <t>Management Tier</t>
  </si>
  <si>
    <t>Tiered Rate Per Hour</t>
  </si>
  <si>
    <t>Biweekly Staff Tier</t>
  </si>
  <si>
    <t>Estimated Volume Per Tier (in hours)</t>
  </si>
  <si>
    <t>Temporary Hourly Tier</t>
  </si>
  <si>
    <t>Base Salary and Wage Amount</t>
  </si>
  <si>
    <t>Benefits</t>
  </si>
  <si>
    <t>Total Compensation</t>
  </si>
  <si>
    <t>Madison Temple</t>
  </si>
  <si>
    <t>Cooper Longhorn</t>
  </si>
  <si>
    <t>Example of Single Pooled Rate:</t>
  </si>
  <si>
    <t>Example of a Tiered Pooled Rate</t>
  </si>
  <si>
    <t>Abby Lowery</t>
  </si>
  <si>
    <t>Susan Best</t>
  </si>
  <si>
    <t>Tiger Babs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</si>
</sst>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1" xfId="0" applyNumberFormat="1" applyFont="1" applyBorder="1"/>
    <xf numFmtId="3" fontId="2" fillId="0" borderId="0" xfId="0" applyNumberFormat="1" applyFont="1"/>
    <xf numFmtId="44" fontId="2" fillId="0" borderId="0" xfId="0" applyNumberFormat="1" applyFont="1"/>
    <xf numFmtId="0" fontId="3" fillId="0" borderId="0" xfId="0" applyFont="1"/>
    <xf numFmtId="164" fontId="2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C11" sqref="C11"/>
    </sheetView>
  </sheetViews>
  <sheetFormatPr defaultRowHeight="14.5" x14ac:dyDescent="0.35"/>
  <cols>
    <col min="1" max="1" width="23" bestFit="1" customWidth="1"/>
    <col min="2" max="2" width="16.26953125" bestFit="1" customWidth="1"/>
    <col min="3" max="5" width="15.81640625" customWidth="1"/>
    <col min="6" max="6" width="13.26953125" customWidth="1"/>
  </cols>
  <sheetData>
    <row r="1" spans="1:7" s="2" customFormat="1" ht="18.5" x14ac:dyDescent="0.45">
      <c r="A1" s="8" t="s">
        <v>30</v>
      </c>
    </row>
    <row r="3" spans="1:7" s="3" customFormat="1" ht="43.5" x14ac:dyDescent="0.35">
      <c r="A3" s="3" t="s">
        <v>0</v>
      </c>
      <c r="B3" s="3" t="s">
        <v>1</v>
      </c>
      <c r="C3" s="4" t="s">
        <v>25</v>
      </c>
      <c r="D3" s="4" t="s">
        <v>26</v>
      </c>
      <c r="E3" s="4" t="s">
        <v>27</v>
      </c>
      <c r="F3" s="4" t="s">
        <v>23</v>
      </c>
      <c r="G3" s="4" t="s">
        <v>21</v>
      </c>
    </row>
    <row r="4" spans="1:7" x14ac:dyDescent="0.35">
      <c r="A4" t="s">
        <v>9</v>
      </c>
      <c r="B4" t="s">
        <v>34</v>
      </c>
      <c r="C4" s="1">
        <v>40000</v>
      </c>
      <c r="D4" s="1">
        <f t="shared" ref="D4:D5" si="0">C4*(0.1927+0.0693+0.1257)</f>
        <v>15508.000000000002</v>
      </c>
      <c r="E4" s="1">
        <f t="shared" ref="E4:E8" si="1">C4+D4</f>
        <v>55508</v>
      </c>
    </row>
    <row r="5" spans="1:7" x14ac:dyDescent="0.35">
      <c r="A5" t="s">
        <v>9</v>
      </c>
      <c r="B5" t="s">
        <v>33</v>
      </c>
      <c r="C5" s="1">
        <v>39000</v>
      </c>
      <c r="D5" s="1">
        <f t="shared" si="0"/>
        <v>15120.300000000001</v>
      </c>
      <c r="E5" s="1">
        <f t="shared" si="1"/>
        <v>54120.3</v>
      </c>
    </row>
    <row r="6" spans="1:7" x14ac:dyDescent="0.35">
      <c r="A6" t="s">
        <v>11</v>
      </c>
      <c r="B6" t="s">
        <v>32</v>
      </c>
      <c r="C6" s="1">
        <v>42500</v>
      </c>
      <c r="D6" s="1">
        <f>C6*(0.1927+0.0693+0.1257)</f>
        <v>16477.250000000004</v>
      </c>
      <c r="E6" s="1">
        <f t="shared" si="1"/>
        <v>58977.25</v>
      </c>
    </row>
    <row r="7" spans="1:7" x14ac:dyDescent="0.35">
      <c r="A7" t="s">
        <v>11</v>
      </c>
      <c r="B7" t="s">
        <v>28</v>
      </c>
      <c r="C7" s="1">
        <v>45000</v>
      </c>
      <c r="D7" s="1">
        <f t="shared" ref="D7:D8" si="2">C7*(0.1927+0.0693+0.1257)</f>
        <v>17446.500000000004</v>
      </c>
      <c r="E7" s="1">
        <f t="shared" si="1"/>
        <v>62446.5</v>
      </c>
    </row>
    <row r="8" spans="1:7" x14ac:dyDescent="0.35">
      <c r="A8" t="s">
        <v>11</v>
      </c>
      <c r="B8" t="s">
        <v>29</v>
      </c>
      <c r="C8" s="1">
        <v>43900</v>
      </c>
      <c r="D8" s="1">
        <f t="shared" si="2"/>
        <v>17020.030000000002</v>
      </c>
      <c r="E8" s="1">
        <f t="shared" si="1"/>
        <v>60920.03</v>
      </c>
    </row>
    <row r="9" spans="1:7" s="2" customFormat="1" ht="15" thickBot="1" x14ac:dyDescent="0.4">
      <c r="A9" s="2" t="s">
        <v>19</v>
      </c>
      <c r="C9" s="5">
        <f>SUM(C4:C8)</f>
        <v>210400</v>
      </c>
      <c r="D9" s="5">
        <f>SUM(D4:D8)</f>
        <v>81572.08</v>
      </c>
      <c r="E9" s="5">
        <f>SUM(E4:E8)</f>
        <v>291972.07999999996</v>
      </c>
      <c r="F9" s="2">
        <v>10400</v>
      </c>
      <c r="G9" s="7">
        <f>E9/F9</f>
        <v>28.074238461538457</v>
      </c>
    </row>
    <row r="10" spans="1:7" ht="15" thickTop="1" x14ac:dyDescent="0.35"/>
    <row r="11" spans="1:7" ht="18.5" x14ac:dyDescent="0.45">
      <c r="A11" s="8" t="s">
        <v>31</v>
      </c>
      <c r="B11" s="2"/>
      <c r="C11" s="2"/>
      <c r="D11" s="2"/>
      <c r="E11" s="2"/>
      <c r="F11" s="2"/>
    </row>
    <row r="13" spans="1:7" ht="43.5" x14ac:dyDescent="0.35">
      <c r="A13" s="3" t="s">
        <v>0</v>
      </c>
      <c r="B13" s="3" t="s">
        <v>1</v>
      </c>
      <c r="C13" s="4" t="s">
        <v>18</v>
      </c>
      <c r="D13" s="4" t="s">
        <v>26</v>
      </c>
      <c r="E13" s="4" t="s">
        <v>27</v>
      </c>
      <c r="F13" s="4" t="s">
        <v>23</v>
      </c>
      <c r="G13" s="4" t="s">
        <v>21</v>
      </c>
    </row>
    <row r="14" spans="1:7" x14ac:dyDescent="0.35">
      <c r="A14" t="s">
        <v>2</v>
      </c>
      <c r="B14" t="s">
        <v>3</v>
      </c>
      <c r="C14" s="1">
        <v>100000</v>
      </c>
      <c r="D14" s="1">
        <f>C14*(0.1927+0.0693+0.1368)</f>
        <v>39880.000000000007</v>
      </c>
      <c r="E14" s="1">
        <f>C14+D14</f>
        <v>139880</v>
      </c>
    </row>
    <row r="15" spans="1:7" x14ac:dyDescent="0.35">
      <c r="A15" t="s">
        <v>4</v>
      </c>
      <c r="B15" t="s">
        <v>5</v>
      </c>
      <c r="C15" s="1">
        <v>65000</v>
      </c>
      <c r="D15" s="1">
        <f t="shared" ref="D15:D16" si="3">C15*(0.1927+0.0693+0.1368)</f>
        <v>25922.000000000004</v>
      </c>
      <c r="E15" s="1">
        <f t="shared" ref="E15:E16" si="4">C15+D15</f>
        <v>90922</v>
      </c>
    </row>
    <row r="16" spans="1:7" x14ac:dyDescent="0.35">
      <c r="A16" t="s">
        <v>6</v>
      </c>
      <c r="B16" t="s">
        <v>7</v>
      </c>
      <c r="C16" s="1">
        <v>60000</v>
      </c>
      <c r="D16" s="1">
        <f t="shared" si="3"/>
        <v>23928.000000000004</v>
      </c>
      <c r="E16" s="1">
        <f t="shared" si="4"/>
        <v>83928</v>
      </c>
    </row>
    <row r="17" spans="1:7" s="2" customFormat="1" ht="15" thickBot="1" x14ac:dyDescent="0.4">
      <c r="A17" s="2" t="s">
        <v>20</v>
      </c>
      <c r="C17" s="9">
        <f>SUM(C14:C16)</f>
        <v>225000</v>
      </c>
      <c r="D17" s="9">
        <f t="shared" ref="D17:E17" si="5">SUM(D14:D16)</f>
        <v>89730.000000000015</v>
      </c>
      <c r="E17" s="9">
        <f t="shared" si="5"/>
        <v>314730</v>
      </c>
      <c r="F17" s="2">
        <v>1600</v>
      </c>
      <c r="G17" s="7">
        <f>E17/F17</f>
        <v>196.70625000000001</v>
      </c>
    </row>
    <row r="18" spans="1:7" ht="15" thickTop="1" x14ac:dyDescent="0.35">
      <c r="C18" s="1"/>
      <c r="D18" s="1"/>
      <c r="E18" s="1"/>
    </row>
    <row r="19" spans="1:7" x14ac:dyDescent="0.35">
      <c r="A19" t="s">
        <v>9</v>
      </c>
      <c r="B19" t="s">
        <v>8</v>
      </c>
      <c r="C19" s="1">
        <v>40000</v>
      </c>
      <c r="D19" s="1">
        <f t="shared" ref="D19:D20" si="6">C19*(0.1927+0.0693+0.1257)</f>
        <v>15508.000000000002</v>
      </c>
      <c r="E19" s="1">
        <f t="shared" ref="E19:E21" si="7">C19+D19</f>
        <v>55508</v>
      </c>
    </row>
    <row r="20" spans="1:7" x14ac:dyDescent="0.35">
      <c r="A20" t="s">
        <v>9</v>
      </c>
      <c r="B20" t="s">
        <v>10</v>
      </c>
      <c r="C20" s="1">
        <v>39000</v>
      </c>
      <c r="D20" s="1">
        <f t="shared" si="6"/>
        <v>15120.300000000001</v>
      </c>
      <c r="E20" s="1">
        <f t="shared" si="7"/>
        <v>54120.3</v>
      </c>
    </row>
    <row r="21" spans="1:7" x14ac:dyDescent="0.35">
      <c r="A21" t="s">
        <v>11</v>
      </c>
      <c r="B21" t="s">
        <v>12</v>
      </c>
      <c r="C21" s="1">
        <v>42500</v>
      </c>
      <c r="D21" s="1">
        <f>C21*(0.1927+0.0693+0.1257)</f>
        <v>16477.250000000004</v>
      </c>
      <c r="E21" s="1">
        <f t="shared" si="7"/>
        <v>58977.25</v>
      </c>
    </row>
    <row r="22" spans="1:7" s="2" customFormat="1" ht="15" thickBot="1" x14ac:dyDescent="0.4">
      <c r="A22" s="2" t="s">
        <v>22</v>
      </c>
      <c r="C22" s="9">
        <f>SUM(C19:C21)</f>
        <v>121500</v>
      </c>
      <c r="D22" s="9">
        <f t="shared" ref="D22:E22" si="8">SUM(D19:D21)</f>
        <v>47105.55</v>
      </c>
      <c r="E22" s="9">
        <f t="shared" si="8"/>
        <v>168605.55</v>
      </c>
      <c r="F22" s="2">
        <v>6240</v>
      </c>
      <c r="G22" s="7">
        <f>E22/F22</f>
        <v>27.02012019230769</v>
      </c>
    </row>
    <row r="23" spans="1:7" ht="15" thickTop="1" x14ac:dyDescent="0.35">
      <c r="C23" s="1"/>
      <c r="D23" s="1"/>
      <c r="E23" s="1"/>
    </row>
    <row r="24" spans="1:7" x14ac:dyDescent="0.35">
      <c r="A24" t="s">
        <v>13</v>
      </c>
      <c r="B24" t="s">
        <v>14</v>
      </c>
      <c r="C24" s="1">
        <f>20*52*15</f>
        <v>15600</v>
      </c>
      <c r="D24" s="1">
        <f>C24*0.0693</f>
        <v>1081.08</v>
      </c>
      <c r="E24" s="1">
        <f t="shared" ref="E24:E27" si="9">C24+D24</f>
        <v>16681.080000000002</v>
      </c>
    </row>
    <row r="25" spans="1:7" x14ac:dyDescent="0.35">
      <c r="A25" t="s">
        <v>13</v>
      </c>
      <c r="B25" t="s">
        <v>15</v>
      </c>
      <c r="C25" s="1">
        <f>20*52*13.5</f>
        <v>14040</v>
      </c>
      <c r="D25" s="1">
        <f t="shared" ref="D25:D27" si="10">C25*0.0693</f>
        <v>972.97199999999998</v>
      </c>
      <c r="E25" s="1">
        <f t="shared" si="9"/>
        <v>15012.972</v>
      </c>
    </row>
    <row r="26" spans="1:7" x14ac:dyDescent="0.35">
      <c r="A26" t="s">
        <v>13</v>
      </c>
      <c r="B26" t="s">
        <v>16</v>
      </c>
      <c r="C26" s="1">
        <f>20*52*15.5</f>
        <v>16120</v>
      </c>
      <c r="D26" s="1">
        <f t="shared" si="10"/>
        <v>1117.116</v>
      </c>
      <c r="E26" s="1">
        <f t="shared" si="9"/>
        <v>17237.116000000002</v>
      </c>
    </row>
    <row r="27" spans="1:7" x14ac:dyDescent="0.35">
      <c r="A27" t="s">
        <v>13</v>
      </c>
      <c r="B27" t="s">
        <v>17</v>
      </c>
      <c r="C27" s="1">
        <f>20*52*18</f>
        <v>18720</v>
      </c>
      <c r="D27" s="1">
        <f t="shared" si="10"/>
        <v>1297.296</v>
      </c>
      <c r="E27" s="1">
        <f t="shared" si="9"/>
        <v>20017.295999999998</v>
      </c>
    </row>
    <row r="28" spans="1:7" s="2" customFormat="1" ht="15" thickBot="1" x14ac:dyDescent="0.4">
      <c r="A28" s="2" t="s">
        <v>24</v>
      </c>
      <c r="C28" s="5">
        <f>SUM(C24:C27)</f>
        <v>64480</v>
      </c>
      <c r="D28" s="5">
        <f t="shared" ref="D28:E28" si="11">SUM(D24:D27)</f>
        <v>4468.4639999999999</v>
      </c>
      <c r="E28" s="5">
        <f t="shared" si="11"/>
        <v>68948.464000000007</v>
      </c>
      <c r="F28" s="2">
        <f>2080*2</f>
        <v>4160</v>
      </c>
      <c r="G28" s="7">
        <f>E28/F28</f>
        <v>16.574150000000003</v>
      </c>
    </row>
    <row r="29" spans="1:7" ht="15" thickTop="1" x14ac:dyDescent="0.35">
      <c r="A29" s="2"/>
      <c r="B29" s="2"/>
      <c r="C29" s="6"/>
      <c r="D29" s="6"/>
      <c r="E29" s="6"/>
      <c r="F29" s="2"/>
    </row>
    <row r="31" spans="1:7" x14ac:dyDescent="0.35">
      <c r="A31" s="2"/>
      <c r="B31" s="2"/>
      <c r="C31" s="7"/>
      <c r="D31" s="7"/>
      <c r="E31" s="7"/>
      <c r="F3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George, Jennifer Lynn</dc:creator>
  <cp:lastModifiedBy>Seifert, Andrea Tabler</cp:lastModifiedBy>
  <dcterms:created xsi:type="dcterms:W3CDTF">2016-09-09T16:47:51Z</dcterms:created>
  <dcterms:modified xsi:type="dcterms:W3CDTF">2020-09-30T02:22:05Z</dcterms:modified>
</cp:coreProperties>
</file>